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09 - Integrated Report\Integrated Annual Report Suite 2025\Primaries excel\"/>
    </mc:Choice>
  </mc:AlternateContent>
  <xr:revisionPtr revIDLastSave="0" documentId="13_ncr:1_{8F298825-C2CF-41F0-8D0A-D6B9345B2072}" xr6:coauthVersionLast="47" xr6:coauthVersionMax="47" xr10:uidLastSave="{00000000-0000-0000-0000-000000000000}"/>
  <bookViews>
    <workbookView xWindow="-108" yWindow="-108" windowWidth="23256" windowHeight="12576" xr2:uid="{94816A95-0C88-4800-98BF-99427F371349}"/>
  </bookViews>
  <sheets>
    <sheet name="Company balance sheet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D45" i="2"/>
  <c r="E41" i="2"/>
  <c r="E44" i="2"/>
  <c r="E32" i="2"/>
  <c r="E37" i="2"/>
  <c r="E29" i="2"/>
  <c r="E30" i="2"/>
  <c r="E45" i="2"/>
  <c r="D41" i="2"/>
  <c r="D44" i="2"/>
  <c r="D32" i="2"/>
  <c r="D37" i="2"/>
  <c r="D29" i="2"/>
  <c r="D30" i="2"/>
  <c r="C30" i="2"/>
  <c r="E8" i="2"/>
  <c r="E13" i="2"/>
  <c r="E24" i="2"/>
  <c r="D8" i="2"/>
  <c r="D13" i="2"/>
  <c r="D16" i="2"/>
  <c r="D24" i="2"/>
</calcChain>
</file>

<file path=xl/sharedStrings.xml><?xml version="1.0" encoding="utf-8"?>
<sst xmlns="http://schemas.openxmlformats.org/spreadsheetml/2006/main" count="71" uniqueCount="57">
  <si>
    <t>Company balance sheet</t>
  </si>
  <si>
    <t>As at 30 June 2025</t>
  </si>
  <si>
    <t>SA Rand</t>
  </si>
  <si>
    <t>Figures in million</t>
  </si>
  <si>
    <t>Notes</t>
  </si>
  <si>
    <r>
      <rPr>
        <sz val="8"/>
        <color rgb="FF3C3C3B"/>
        <rFont val="Frutiger LT 45 Light"/>
      </rPr>
      <t xml:space="preserve">At 1 July 
</t>
    </r>
    <r>
      <rPr>
        <sz val="8"/>
        <color rgb="FF3C3C3B"/>
        <rFont val="Frutiger LT 45 Light"/>
      </rPr>
      <t xml:space="preserve">2023
</t>
    </r>
    <r>
      <rPr>
        <sz val="8"/>
        <color rgb="FF3C3C3B"/>
        <rFont val="Frutiger LT 45 Light"/>
      </rPr>
      <t>Restated</t>
    </r>
    <r>
      <rPr>
        <vertAlign val="superscript"/>
        <sz val="8"/>
        <color rgb="FF3C3C3B"/>
        <rFont val="Frutiger LT 45 Light"/>
      </rPr>
      <t>1</t>
    </r>
  </si>
  <si>
    <t>Assets</t>
  </si>
  <si>
    <t>Non-current assets</t>
  </si>
  <si>
    <r>
      <rPr>
        <sz val="8"/>
        <color rgb="FF3C3C3B"/>
        <rFont val="Frutiger LT 45 Light"/>
      </rPr>
      <t>Property, plant and equipment</t>
    </r>
    <r>
      <rPr>
        <vertAlign val="superscript"/>
        <sz val="8"/>
        <color rgb="FF3C3C3B"/>
        <rFont val="Frutiger LT 45 Light"/>
      </rPr>
      <t>1</t>
    </r>
  </si>
  <si>
    <t>9</t>
  </si>
  <si>
    <t>Intangible assets</t>
  </si>
  <si>
    <t>Restricted cash and investments</t>
  </si>
  <si>
    <t>10</t>
  </si>
  <si>
    <t>Investments in subsidiaries</t>
  </si>
  <si>
    <t>14</t>
  </si>
  <si>
    <t>Loans to subsidiaries</t>
  </si>
  <si>
    <r>
      <rPr>
        <sz val="8"/>
        <color rgb="FF3C3C3B"/>
        <rFont val="Frutiger LT 45 Light"/>
      </rPr>
      <t>Deferred tax assets</t>
    </r>
    <r>
      <rPr>
        <vertAlign val="superscript"/>
        <sz val="8"/>
        <color rgb="FF3C3C3B"/>
        <rFont val="Frutiger LT 45 Light"/>
      </rPr>
      <t>1</t>
    </r>
  </si>
  <si>
    <t>8</t>
  </si>
  <si>
    <t>Other non-current assets</t>
  </si>
  <si>
    <t>13</t>
  </si>
  <si>
    <t>Derivative financial instruments</t>
  </si>
  <si>
    <t>12</t>
  </si>
  <si>
    <r>
      <rPr>
        <b/>
        <sz val="8"/>
        <color rgb="FF3C3C3B"/>
        <rFont val="Frutiger LT 45 Light"/>
      </rPr>
      <t>Total non-current assets</t>
    </r>
    <r>
      <rPr>
        <b/>
        <vertAlign val="superscript"/>
        <sz val="8"/>
        <color rgb="FF3C3C3B"/>
        <rFont val="Frutiger LT 45 Light"/>
      </rPr>
      <t>1</t>
    </r>
  </si>
  <si>
    <t>Current assets</t>
  </si>
  <si>
    <t>Inventories</t>
  </si>
  <si>
    <t>17</t>
  </si>
  <si>
    <t>Trade and other receivables</t>
  </si>
  <si>
    <t>11</t>
  </si>
  <si>
    <t>Cash and cash equivalents</t>
  </si>
  <si>
    <t>Total current assets</t>
  </si>
  <si>
    <r>
      <rPr>
        <b/>
        <sz val="8"/>
        <color rgb="FF3C3C3B"/>
        <rFont val="Frutiger LT 45 Light"/>
      </rPr>
      <t>Total assets</t>
    </r>
    <r>
      <rPr>
        <b/>
        <vertAlign val="superscript"/>
        <sz val="8"/>
        <color rgb="FF3C3C3B"/>
        <rFont val="Frutiger LT 45 Light"/>
      </rPr>
      <t>1</t>
    </r>
  </si>
  <si>
    <t>Equity and liabilities</t>
  </si>
  <si>
    <t>Share capital and reserves</t>
  </si>
  <si>
    <t>Share capital and premium</t>
  </si>
  <si>
    <t>18</t>
  </si>
  <si>
    <t>Other reserves</t>
  </si>
  <si>
    <t>19</t>
  </si>
  <si>
    <r>
      <rPr>
        <sz val="8"/>
        <color rgb="FF3C3C3B"/>
        <rFont val="Frutiger LT 45 Light"/>
      </rPr>
      <t>Accumulated loss</t>
    </r>
    <r>
      <rPr>
        <vertAlign val="superscript"/>
        <sz val="8"/>
        <color rgb="FF3C3C3B"/>
        <rFont val="Frutiger LT 45 Light"/>
      </rPr>
      <t>1</t>
    </r>
  </si>
  <si>
    <r>
      <rPr>
        <b/>
        <sz val="8"/>
        <color rgb="FF3C3C3B"/>
        <rFont val="Frutiger LT 45 Light"/>
      </rPr>
      <t>Total equity</t>
    </r>
    <r>
      <rPr>
        <b/>
        <vertAlign val="superscript"/>
        <sz val="8"/>
        <color rgb="FF3C3C3B"/>
        <rFont val="Frutiger LT 45 Light"/>
      </rPr>
      <t>1</t>
    </r>
  </si>
  <si>
    <t>Non-current liabilities</t>
  </si>
  <si>
    <r>
      <rPr>
        <sz val="8"/>
        <color rgb="FF3C3C3B"/>
        <rFont val="Frutiger LT 45 Light"/>
      </rPr>
      <t>Provision for environmental rehabilitation</t>
    </r>
    <r>
      <rPr>
        <vertAlign val="superscript"/>
        <sz val="8"/>
        <color rgb="FF3C3C3B"/>
        <rFont val="Frutiger LT 45 Light"/>
      </rPr>
      <t>1</t>
    </r>
  </si>
  <si>
    <t>20</t>
  </si>
  <si>
    <t>Other provisions</t>
  </si>
  <si>
    <t>21</t>
  </si>
  <si>
    <t>Borrowings</t>
  </si>
  <si>
    <t>23</t>
  </si>
  <si>
    <t>Other non-current liabilities</t>
  </si>
  <si>
    <t>22</t>
  </si>
  <si>
    <r>
      <rPr>
        <b/>
        <sz val="8"/>
        <color rgb="FF3C3C3B"/>
        <rFont val="Frutiger LT 45 Light"/>
      </rPr>
      <t>Total non-current liabilities</t>
    </r>
    <r>
      <rPr>
        <b/>
        <vertAlign val="superscript"/>
        <sz val="8"/>
        <color rgb="FF3C3C3B"/>
        <rFont val="Frutiger LT 45 Light"/>
      </rPr>
      <t>1</t>
    </r>
  </si>
  <si>
    <t>Current liabilities</t>
  </si>
  <si>
    <r>
      <rPr>
        <sz val="8"/>
        <color rgb="FF3C3C3B"/>
        <rFont val="Frutiger LT 45 Light"/>
      </rPr>
      <t>Loans from subsidiaries</t>
    </r>
    <r>
      <rPr>
        <vertAlign val="superscript"/>
        <sz val="8"/>
        <color rgb="FF3C3C3B"/>
        <rFont val="Frutiger LT 45 Light"/>
      </rPr>
      <t>1</t>
    </r>
  </si>
  <si>
    <t>Trade and other payables</t>
  </si>
  <si>
    <t>24</t>
  </si>
  <si>
    <r>
      <rPr>
        <b/>
        <sz val="8"/>
        <color rgb="FF3C3C3B"/>
        <rFont val="Frutiger LT 45 Light"/>
      </rPr>
      <t>Total current liabilities</t>
    </r>
    <r>
      <rPr>
        <b/>
        <vertAlign val="superscript"/>
        <sz val="8"/>
        <color rgb="FF3C3C3B"/>
        <rFont val="Frutiger LT 45 Light"/>
      </rPr>
      <t>1</t>
    </r>
  </si>
  <si>
    <r>
      <rPr>
        <b/>
        <sz val="8"/>
        <color rgb="FF3C3C3B"/>
        <rFont val="Frutiger LT 45 Light"/>
      </rPr>
      <t>Total equity and liabilities</t>
    </r>
    <r>
      <rPr>
        <b/>
        <vertAlign val="superscript"/>
        <sz val="8"/>
        <color rgb="FF3C3C3B"/>
        <rFont val="Frutiger LT 45 Light"/>
      </rPr>
      <t>1</t>
    </r>
  </si>
  <si>
    <r>
      <rPr>
        <sz val="8"/>
        <color rgb="FF3C3C3B"/>
        <rFont val="Frutiger LT 45 Light"/>
      </rPr>
      <t>At 30 June
2024
Restated</t>
    </r>
    <r>
      <rPr>
        <vertAlign val="superscript"/>
        <sz val="8"/>
        <color rgb="FF3C3C3B"/>
        <rFont val="Frutiger LT 45 Light"/>
      </rPr>
      <t>1</t>
    </r>
  </si>
  <si>
    <t xml:space="preserve">At 30 June
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</si>
</sst>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0.#######################,,;\(#0.#######################,,\);&quot;—&quot;;_(@_)"/>
    <numFmt numFmtId="166" formatCode="* #,##0,,;* \(#,##0,,\);* &quot;—&quot;;_(@_)"/>
    <numFmt numFmtId="167" formatCode="#0;&quot;-&quot;#0;#0;_(@_)"/>
    <numFmt numFmtId="169" formatCode="\A\t\ dd\ mmmm\ yyyy"/>
  </numFmts>
  <fonts count="13">
    <font>
      <sz val="10"/>
      <color theme="1"/>
      <name val="Arial"/>
      <family val="2"/>
    </font>
    <font>
      <b/>
      <sz val="15"/>
      <color rgb="FF636362"/>
      <name val="Frutiger LT 45 Light"/>
    </font>
    <font>
      <sz val="10"/>
      <name val="Arial"/>
    </font>
    <font>
      <i/>
      <sz val="9"/>
      <color rgb="FFD0A266"/>
      <name val="Frutiger LT 45 Light"/>
    </font>
    <font>
      <sz val="8.5"/>
      <color rgb="FF3C3C3B"/>
      <name val="Frutiger LT 45 Light"/>
    </font>
    <font>
      <b/>
      <sz val="8.5"/>
      <color rgb="FF3C3C3B"/>
      <name val="Frutiger LT 45 Light"/>
    </font>
    <font>
      <i/>
      <sz val="8.5"/>
      <color rgb="FF3C3C3B"/>
      <name val="Frutiger LT 45 Light"/>
    </font>
    <font>
      <sz val="8"/>
      <color rgb="FF3C3C3B"/>
      <name val="Frutiger LT 45 Light"/>
    </font>
    <font>
      <vertAlign val="superscript"/>
      <sz val="8"/>
      <color rgb="FF3C3C3B"/>
      <name val="Frutiger LT 45 Light"/>
    </font>
    <font>
      <b/>
      <sz val="8.5"/>
      <color rgb="FFE30513"/>
      <name val="Frutiger LT 45 Light"/>
    </font>
    <font>
      <b/>
      <sz val="8"/>
      <color rgb="FF3C3C3B"/>
      <name val="Frutiger LT 45 Light"/>
    </font>
    <font>
      <b/>
      <vertAlign val="superscript"/>
      <sz val="8"/>
      <color rgb="FF3C3C3B"/>
      <name val="Frutiger LT 45 Light"/>
    </font>
    <font>
      <sz val="8"/>
      <color rgb="FFFF009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6ECE0"/>
        <bgColor indexed="64"/>
      </patternFill>
    </fill>
    <fill>
      <patternFill patternType="solid">
        <fgColor rgb="FFF4F4F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ED1C24"/>
      </bottom>
      <diagonal/>
    </border>
    <border>
      <left/>
      <right/>
      <top style="thin">
        <color rgb="FF000000"/>
      </top>
      <bottom style="thin">
        <color rgb="FFED1C24"/>
      </bottom>
      <diagonal/>
    </border>
    <border>
      <left/>
      <right/>
      <top style="thin">
        <color rgb="FFED1C2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 applyBorder="0">
      <alignment horizontal="left" wrapText="1"/>
    </xf>
    <xf numFmtId="0" fontId="2" fillId="0" borderId="0"/>
    <xf numFmtId="0" fontId="3" fillId="0" borderId="0" applyBorder="0">
      <alignment horizontal="left" wrapText="1"/>
    </xf>
    <xf numFmtId="0" fontId="12" fillId="0" borderId="0" applyBorder="0">
      <alignment horizontal="left" wrapText="1"/>
    </xf>
  </cellStyleXfs>
  <cellXfs count="43">
    <xf numFmtId="0" fontId="0" fillId="0" borderId="0" xfId="0"/>
    <xf numFmtId="0" fontId="2" fillId="0" borderId="0" xfId="2"/>
    <xf numFmtId="0" fontId="3" fillId="0" borderId="0" xfId="3">
      <alignment horizontal="left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right" wrapText="1"/>
    </xf>
    <xf numFmtId="0" fontId="5" fillId="0" borderId="0" xfId="2" applyFont="1" applyAlignment="1">
      <alignment horizontal="center" wrapText="1"/>
    </xf>
    <xf numFmtId="0" fontId="6" fillId="0" borderId="2" xfId="2" applyFont="1" applyBorder="1" applyAlignment="1">
      <alignment horizontal="left" wrapText="1"/>
    </xf>
    <xf numFmtId="0" fontId="4" fillId="0" borderId="2" xfId="2" applyFont="1" applyBorder="1" applyAlignment="1">
      <alignment horizontal="right" wrapText="1"/>
    </xf>
    <xf numFmtId="0" fontId="4" fillId="0" borderId="3" xfId="2" applyFont="1" applyBorder="1" applyAlignment="1">
      <alignment horizontal="right" wrapText="1"/>
    </xf>
    <xf numFmtId="0" fontId="9" fillId="0" borderId="4" xfId="2" applyFont="1" applyBorder="1" applyAlignment="1">
      <alignment horizontal="left" wrapText="1"/>
    </xf>
    <xf numFmtId="0" fontId="4" fillId="0" borderId="4" xfId="2" applyFont="1" applyBorder="1" applyAlignment="1">
      <alignment horizontal="right" wrapText="1"/>
    </xf>
    <xf numFmtId="0" fontId="5" fillId="3" borderId="4" xfId="2" applyFont="1" applyFill="1" applyBorder="1" applyAlignment="1">
      <alignment horizontal="right" wrapText="1"/>
    </xf>
    <xf numFmtId="0" fontId="5" fillId="0" borderId="0" xfId="2" applyFont="1" applyAlignment="1">
      <alignment horizontal="left" wrapText="1"/>
    </xf>
    <xf numFmtId="0" fontId="5" fillId="3" borderId="0" xfId="2" applyFont="1" applyFill="1" applyAlignment="1">
      <alignment horizontal="right" wrapText="1"/>
    </xf>
    <xf numFmtId="165" fontId="4" fillId="0" borderId="0" xfId="2" applyNumberFormat="1" applyFont="1" applyAlignment="1">
      <alignment horizontal="right" wrapText="1"/>
    </xf>
    <xf numFmtId="166" fontId="5" fillId="3" borderId="0" xfId="2" applyNumberFormat="1" applyFont="1" applyFill="1" applyAlignment="1">
      <alignment wrapText="1"/>
    </xf>
    <xf numFmtId="166" fontId="4" fillId="0" borderId="0" xfId="2" applyNumberFormat="1" applyFont="1" applyAlignment="1">
      <alignment wrapText="1"/>
    </xf>
    <xf numFmtId="0" fontId="4" fillId="0" borderId="1" xfId="2" applyFont="1" applyBorder="1" applyAlignment="1">
      <alignment horizontal="left" wrapText="1"/>
    </xf>
    <xf numFmtId="165" fontId="4" fillId="0" borderId="1" xfId="2" applyNumberFormat="1" applyFont="1" applyBorder="1" applyAlignment="1">
      <alignment horizontal="right" wrapText="1"/>
    </xf>
    <xf numFmtId="166" fontId="5" fillId="3" borderId="1" xfId="2" applyNumberFormat="1" applyFont="1" applyFill="1" applyBorder="1" applyAlignment="1">
      <alignment wrapText="1"/>
    </xf>
    <xf numFmtId="166" fontId="4" fillId="0" borderId="1" xfId="2" applyNumberFormat="1" applyFont="1" applyBorder="1" applyAlignment="1">
      <alignment wrapText="1"/>
    </xf>
    <xf numFmtId="0" fontId="5" fillId="0" borderId="5" xfId="2" applyFont="1" applyBorder="1" applyAlignment="1">
      <alignment horizontal="left" wrapText="1"/>
    </xf>
    <xf numFmtId="0" fontId="4" fillId="0" borderId="5" xfId="2" applyFont="1" applyBorder="1" applyAlignment="1">
      <alignment horizontal="right" wrapText="1"/>
    </xf>
    <xf numFmtId="166" fontId="5" fillId="3" borderId="5" xfId="2" applyNumberFormat="1" applyFont="1" applyFill="1" applyBorder="1" applyAlignment="1">
      <alignment wrapText="1"/>
    </xf>
    <xf numFmtId="166" fontId="4" fillId="0" borderId="5" xfId="2" applyNumberFormat="1" applyFont="1" applyBorder="1" applyAlignment="1">
      <alignment wrapText="1"/>
    </xf>
    <xf numFmtId="0" fontId="5" fillId="0" borderId="6" xfId="2" applyFont="1" applyBorder="1" applyAlignment="1">
      <alignment horizontal="left" wrapText="1"/>
    </xf>
    <xf numFmtId="0" fontId="4" fillId="0" borderId="6" xfId="2" applyFont="1" applyBorder="1" applyAlignment="1">
      <alignment horizontal="right" wrapText="1"/>
    </xf>
    <xf numFmtId="0" fontId="5" fillId="3" borderId="6" xfId="2" applyFont="1" applyFill="1" applyBorder="1" applyAlignment="1">
      <alignment horizontal="right" wrapText="1"/>
    </xf>
    <xf numFmtId="167" fontId="4" fillId="0" borderId="1" xfId="2" applyNumberFormat="1" applyFont="1" applyBorder="1" applyAlignment="1">
      <alignment horizontal="right" wrapText="1"/>
    </xf>
    <xf numFmtId="0" fontId="9" fillId="0" borderId="6" xfId="2" applyFont="1" applyBorder="1" applyAlignment="1">
      <alignment horizontal="left" wrapText="1"/>
    </xf>
    <xf numFmtId="0" fontId="4" fillId="0" borderId="1" xfId="2" applyFont="1" applyBorder="1" applyAlignment="1">
      <alignment horizontal="right" wrapText="1"/>
    </xf>
    <xf numFmtId="0" fontId="5" fillId="0" borderId="3" xfId="2" applyFont="1" applyBorder="1" applyAlignment="1">
      <alignment horizontal="left" wrapText="1"/>
    </xf>
    <xf numFmtId="166" fontId="5" fillId="3" borderId="3" xfId="2" applyNumberFormat="1" applyFont="1" applyFill="1" applyBorder="1" applyAlignment="1">
      <alignment wrapText="1"/>
    </xf>
    <xf numFmtId="166" fontId="4" fillId="0" borderId="3" xfId="2" applyNumberFormat="1" applyFont="1" applyBorder="1" applyAlignment="1">
      <alignment wrapText="1"/>
    </xf>
    <xf numFmtId="0" fontId="12" fillId="0" borderId="0" xfId="4">
      <alignment horizontal="left"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right" wrapText="1"/>
    </xf>
    <xf numFmtId="0" fontId="12" fillId="0" borderId="4" xfId="2" applyFont="1" applyBorder="1" applyAlignment="1">
      <alignment horizontal="left" wrapText="1"/>
    </xf>
    <xf numFmtId="0" fontId="1" fillId="0" borderId="0" xfId="1">
      <alignment horizontal="left" wrapText="1"/>
    </xf>
    <xf numFmtId="0" fontId="2" fillId="0" borderId="0" xfId="2"/>
    <xf numFmtId="0" fontId="5" fillId="0" borderId="1" xfId="2" applyFont="1" applyBorder="1" applyAlignment="1">
      <alignment horizontal="center" wrapText="1"/>
    </xf>
    <xf numFmtId="169" fontId="5" fillId="2" borderId="3" xfId="2" applyNumberFormat="1" applyFont="1" applyFill="1" applyBorder="1" applyAlignment="1">
      <alignment horizontal="right" vertical="top" wrapText="1"/>
    </xf>
    <xf numFmtId="0" fontId="7" fillId="0" borderId="3" xfId="2" applyFont="1" applyBorder="1" applyAlignment="1">
      <alignment horizontal="right" vertical="top" wrapText="1"/>
    </xf>
  </cellXfs>
  <cellStyles count="5">
    <cellStyle name="For the year ended/DESCRIPTION TEXT" xfId="3" xr:uid="{47CA9FFD-D582-427C-BBD7-9690F697DC4F}"/>
    <cellStyle name="Normal" xfId="0" builtinId="0"/>
    <cellStyle name="Normal 2" xfId="2" xr:uid="{15AE2DD2-501D-4979-883C-D20027900D87}"/>
    <cellStyle name="Page Header" xfId="1" xr:uid="{3358E110-784B-455C-BB9C-246A78ADDBA9}"/>
    <cellStyle name="Table (Normal)" xfId="4" xr:uid="{65370286-31FF-4492-97F1-10B228719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9ED6-13AF-4C8D-AEDD-3061C6F6E96B}">
  <sheetPr codeName="Sheet8"/>
  <dimension ref="A1:G48"/>
  <sheetViews>
    <sheetView tabSelected="1" showRuler="0" workbookViewId="0">
      <selection activeCell="E37" sqref="E37"/>
    </sheetView>
  </sheetViews>
  <sheetFormatPr defaultColWidth="13.6640625" defaultRowHeight="13.2"/>
  <cols>
    <col min="1" max="1" width="56.88671875" style="1" customWidth="1"/>
    <col min="2" max="2" width="6.33203125" style="1" customWidth="1"/>
    <col min="3" max="7" width="12.33203125" style="1" customWidth="1"/>
    <col min="8" max="16384" width="13.6640625" style="1"/>
  </cols>
  <sheetData>
    <row r="1" spans="1:7" ht="22.5" customHeight="1">
      <c r="A1" s="38" t="s">
        <v>0</v>
      </c>
      <c r="B1" s="39"/>
      <c r="C1" s="39"/>
      <c r="D1" s="39"/>
    </row>
    <row r="2" spans="1:7" ht="15.75" customHeight="1">
      <c r="A2" s="2" t="s">
        <v>1</v>
      </c>
    </row>
    <row r="3" spans="1:7" ht="15" customHeight="1"/>
    <row r="4" spans="1:7" ht="14.1" customHeight="1">
      <c r="A4" s="3"/>
      <c r="B4" s="4"/>
      <c r="C4" s="40" t="s">
        <v>2</v>
      </c>
      <c r="D4" s="40"/>
      <c r="E4" s="40"/>
      <c r="F4" s="5"/>
      <c r="G4" s="5"/>
    </row>
    <row r="5" spans="1:7" ht="34.200000000000003" customHeight="1">
      <c r="A5" s="6" t="s">
        <v>3</v>
      </c>
      <c r="B5" s="7" t="s">
        <v>4</v>
      </c>
      <c r="C5" s="41" t="s">
        <v>56</v>
      </c>
      <c r="D5" s="42" t="s">
        <v>55</v>
      </c>
      <c r="E5" s="8" t="s">
        <v>5</v>
      </c>
      <c r="F5" s="4"/>
      <c r="G5" s="4"/>
    </row>
    <row r="6" spans="1:7" ht="14.1" customHeight="1">
      <c r="A6" s="9" t="s">
        <v>6</v>
      </c>
      <c r="B6" s="10"/>
      <c r="C6" s="11"/>
      <c r="D6" s="10"/>
      <c r="E6" s="10"/>
      <c r="F6" s="4"/>
      <c r="G6" s="4"/>
    </row>
    <row r="7" spans="1:7" ht="14.1" customHeight="1">
      <c r="A7" s="12" t="s">
        <v>7</v>
      </c>
      <c r="B7" s="4"/>
      <c r="C7" s="13"/>
      <c r="D7" s="4"/>
      <c r="E7" s="4"/>
      <c r="F7" s="4"/>
      <c r="G7" s="4"/>
    </row>
    <row r="8" spans="1:7" ht="14.1" customHeight="1">
      <c r="A8" s="3" t="s">
        <v>8</v>
      </c>
      <c r="B8" s="14" t="s">
        <v>9</v>
      </c>
      <c r="C8" s="15">
        <v>1066000000</v>
      </c>
      <c r="D8" s="16">
        <f>814000000+4193885</f>
        <v>818193885</v>
      </c>
      <c r="E8" s="16">
        <f>790000000+5268582</f>
        <v>795268582</v>
      </c>
      <c r="F8" s="4"/>
      <c r="G8" s="4"/>
    </row>
    <row r="9" spans="1:7" ht="14.1" customHeight="1">
      <c r="A9" s="3" t="s">
        <v>10</v>
      </c>
      <c r="B9" s="4"/>
      <c r="C9" s="15">
        <v>6000000</v>
      </c>
      <c r="D9" s="16">
        <v>19000000</v>
      </c>
      <c r="E9" s="16">
        <v>33000000</v>
      </c>
      <c r="F9" s="4"/>
      <c r="G9" s="4"/>
    </row>
    <row r="10" spans="1:7" ht="14.1" customHeight="1">
      <c r="A10" s="3" t="s">
        <v>11</v>
      </c>
      <c r="B10" s="14" t="s">
        <v>12</v>
      </c>
      <c r="C10" s="15">
        <v>807000000</v>
      </c>
      <c r="D10" s="16">
        <v>923000000</v>
      </c>
      <c r="E10" s="16">
        <v>884000000</v>
      </c>
      <c r="F10" s="4"/>
      <c r="G10" s="4"/>
    </row>
    <row r="11" spans="1:7" ht="14.1" customHeight="1">
      <c r="A11" s="3" t="s">
        <v>13</v>
      </c>
      <c r="B11" s="14" t="s">
        <v>14</v>
      </c>
      <c r="C11" s="15">
        <v>24007000000</v>
      </c>
      <c r="D11" s="16">
        <v>22304000000</v>
      </c>
      <c r="E11" s="16">
        <v>25879000000</v>
      </c>
      <c r="F11" s="4"/>
      <c r="G11" s="4"/>
    </row>
    <row r="12" spans="1:7" ht="14.1" customHeight="1">
      <c r="A12" s="3" t="s">
        <v>15</v>
      </c>
      <c r="B12" s="14" t="s">
        <v>14</v>
      </c>
      <c r="C12" s="15">
        <v>1165000000</v>
      </c>
      <c r="D12" s="16">
        <v>1000000000</v>
      </c>
      <c r="E12" s="16">
        <v>1018000000</v>
      </c>
      <c r="F12" s="4"/>
      <c r="G12" s="4"/>
    </row>
    <row r="13" spans="1:7" ht="14.1" customHeight="1">
      <c r="A13" s="3" t="s">
        <v>16</v>
      </c>
      <c r="B13" s="14" t="s">
        <v>17</v>
      </c>
      <c r="C13" s="15">
        <v>114000000</v>
      </c>
      <c r="D13" s="16">
        <f>140000000-48761884</f>
        <v>91238116</v>
      </c>
      <c r="E13" s="16">
        <f>190000000-41673217.47</f>
        <v>148326782.53</v>
      </c>
      <c r="F13" s="4"/>
      <c r="G13" s="4"/>
    </row>
    <row r="14" spans="1:7" ht="14.1" customHeight="1">
      <c r="A14" s="3" t="s">
        <v>18</v>
      </c>
      <c r="B14" s="14" t="s">
        <v>19</v>
      </c>
      <c r="C14" s="15">
        <v>153000000</v>
      </c>
      <c r="D14" s="16">
        <v>159000000</v>
      </c>
      <c r="E14" s="16">
        <v>181000000</v>
      </c>
      <c r="F14" s="4"/>
      <c r="G14" s="4"/>
    </row>
    <row r="15" spans="1:7" ht="14.1" customHeight="1">
      <c r="A15" s="17" t="s">
        <v>20</v>
      </c>
      <c r="B15" s="18" t="s">
        <v>21</v>
      </c>
      <c r="C15" s="19">
        <v>2799000000</v>
      </c>
      <c r="D15" s="20">
        <v>1031000000</v>
      </c>
      <c r="E15" s="20">
        <v>701000000</v>
      </c>
      <c r="F15" s="4"/>
      <c r="G15" s="4"/>
    </row>
    <row r="16" spans="1:7" ht="14.1" customHeight="1">
      <c r="A16" s="21" t="s">
        <v>22</v>
      </c>
      <c r="B16" s="22"/>
      <c r="C16" s="23">
        <v>30117000000</v>
      </c>
      <c r="D16" s="24">
        <f>SUM(D8:D15)</f>
        <v>26345432001</v>
      </c>
      <c r="E16" s="24">
        <f>SUM(E8:E15)-1000000</f>
        <v>29638595364.529999</v>
      </c>
      <c r="F16" s="4"/>
      <c r="G16" s="4"/>
    </row>
    <row r="17" spans="1:7" ht="14.1" customHeight="1">
      <c r="A17" s="25" t="s">
        <v>23</v>
      </c>
      <c r="B17" s="26"/>
      <c r="C17" s="27"/>
      <c r="D17" s="26"/>
      <c r="E17" s="26"/>
      <c r="F17" s="4"/>
      <c r="G17" s="4"/>
    </row>
    <row r="18" spans="1:7" ht="14.1" customHeight="1">
      <c r="A18" s="3" t="s">
        <v>24</v>
      </c>
      <c r="B18" s="14" t="s">
        <v>25</v>
      </c>
      <c r="C18" s="15">
        <v>261000000</v>
      </c>
      <c r="D18" s="16">
        <v>256000000</v>
      </c>
      <c r="E18" s="16">
        <v>240000000</v>
      </c>
      <c r="F18" s="4"/>
      <c r="G18" s="4"/>
    </row>
    <row r="19" spans="1:7" ht="14.1" customHeight="1">
      <c r="A19" s="3" t="s">
        <v>15</v>
      </c>
      <c r="B19" s="14" t="s">
        <v>14</v>
      </c>
      <c r="C19" s="15">
        <v>3833000000</v>
      </c>
      <c r="D19" s="16">
        <v>3704000000</v>
      </c>
      <c r="E19" s="16">
        <v>3673000000</v>
      </c>
      <c r="F19" s="4"/>
      <c r="G19" s="4"/>
    </row>
    <row r="20" spans="1:7" ht="14.1" customHeight="1">
      <c r="A20" s="3" t="s">
        <v>26</v>
      </c>
      <c r="B20" s="14" t="s">
        <v>27</v>
      </c>
      <c r="C20" s="15">
        <v>2430000000</v>
      </c>
      <c r="D20" s="16">
        <v>1184000000</v>
      </c>
      <c r="E20" s="16">
        <v>1177000000</v>
      </c>
      <c r="F20" s="4"/>
      <c r="G20" s="4"/>
    </row>
    <row r="21" spans="1:7" ht="14.1" customHeight="1">
      <c r="A21" s="3" t="s">
        <v>20</v>
      </c>
      <c r="B21" s="14" t="s">
        <v>21</v>
      </c>
      <c r="C21" s="15">
        <v>5150000000</v>
      </c>
      <c r="D21" s="16">
        <v>1978000000</v>
      </c>
      <c r="E21" s="16">
        <v>1086000000</v>
      </c>
      <c r="F21" s="4"/>
      <c r="G21" s="4"/>
    </row>
    <row r="22" spans="1:7" ht="14.1" customHeight="1">
      <c r="A22" s="17" t="s">
        <v>28</v>
      </c>
      <c r="B22" s="28">
        <v>25</v>
      </c>
      <c r="C22" s="19">
        <v>8043000000</v>
      </c>
      <c r="D22" s="20">
        <v>3211000000</v>
      </c>
      <c r="E22" s="20">
        <v>1894000000</v>
      </c>
      <c r="F22" s="4"/>
      <c r="G22" s="4"/>
    </row>
    <row r="23" spans="1:7" ht="14.1" customHeight="1">
      <c r="A23" s="21" t="s">
        <v>29</v>
      </c>
      <c r="B23" s="22"/>
      <c r="C23" s="23">
        <v>19717000000</v>
      </c>
      <c r="D23" s="24">
        <v>10333000000</v>
      </c>
      <c r="E23" s="24">
        <v>8070000000</v>
      </c>
      <c r="F23" s="4"/>
      <c r="G23" s="4"/>
    </row>
    <row r="24" spans="1:7" ht="14.1" customHeight="1">
      <c r="A24" s="21" t="s">
        <v>30</v>
      </c>
      <c r="B24" s="22"/>
      <c r="C24" s="23">
        <v>49834000000</v>
      </c>
      <c r="D24" s="24">
        <f>D23+D16</f>
        <v>36678432001</v>
      </c>
      <c r="E24" s="24">
        <f>E23+E16</f>
        <v>37708595364.529999</v>
      </c>
      <c r="F24" s="4"/>
      <c r="G24" s="4"/>
    </row>
    <row r="25" spans="1:7" ht="14.1" customHeight="1">
      <c r="A25" s="29" t="s">
        <v>31</v>
      </c>
      <c r="B25" s="26"/>
      <c r="C25" s="27"/>
      <c r="D25" s="26"/>
      <c r="E25" s="26"/>
      <c r="F25" s="4"/>
      <c r="G25" s="4"/>
    </row>
    <row r="26" spans="1:7" ht="14.1" customHeight="1">
      <c r="A26" s="12" t="s">
        <v>32</v>
      </c>
      <c r="B26" s="4"/>
      <c r="C26" s="13"/>
      <c r="D26" s="4"/>
      <c r="E26" s="4"/>
      <c r="F26" s="4"/>
      <c r="G26" s="4"/>
    </row>
    <row r="27" spans="1:7" ht="14.1" customHeight="1">
      <c r="A27" s="3" t="s">
        <v>33</v>
      </c>
      <c r="B27" s="14" t="s">
        <v>34</v>
      </c>
      <c r="C27" s="15">
        <v>32934000000</v>
      </c>
      <c r="D27" s="16">
        <v>32934000000</v>
      </c>
      <c r="E27" s="16">
        <v>32934000000</v>
      </c>
      <c r="F27" s="4"/>
      <c r="G27" s="4"/>
    </row>
    <row r="28" spans="1:7" ht="14.1" customHeight="1">
      <c r="A28" s="3" t="s">
        <v>35</v>
      </c>
      <c r="B28" s="14" t="s">
        <v>36</v>
      </c>
      <c r="C28" s="15">
        <v>4453000000</v>
      </c>
      <c r="D28" s="16">
        <v>3738000000</v>
      </c>
      <c r="E28" s="16">
        <v>3194000000</v>
      </c>
      <c r="F28" s="4"/>
      <c r="G28" s="4"/>
    </row>
    <row r="29" spans="1:7" ht="14.1" customHeight="1">
      <c r="A29" s="17" t="s">
        <v>37</v>
      </c>
      <c r="B29" s="30"/>
      <c r="C29" s="19">
        <v>-10537000000</v>
      </c>
      <c r="D29" s="20">
        <f>-18968000000-300227971-39566832</f>
        <v>-19307794803</v>
      </c>
      <c r="E29" s="20">
        <f>-15707000000-263331546-36896424</f>
        <v>-16007227970</v>
      </c>
      <c r="F29" s="4"/>
      <c r="G29" s="4"/>
    </row>
    <row r="30" spans="1:7" ht="14.1" customHeight="1">
      <c r="A30" s="21" t="s">
        <v>38</v>
      </c>
      <c r="B30" s="22"/>
      <c r="C30" s="23">
        <f>SUM(C27:C29)</f>
        <v>26850000000</v>
      </c>
      <c r="D30" s="24">
        <f>SUM(D27:D29)</f>
        <v>17364205197</v>
      </c>
      <c r="E30" s="24">
        <f>SUM(E27:E29)</f>
        <v>20120772030</v>
      </c>
      <c r="F30" s="4"/>
      <c r="G30" s="4"/>
    </row>
    <row r="31" spans="1:7" ht="14.1" customHeight="1">
      <c r="A31" s="25" t="s">
        <v>39</v>
      </c>
      <c r="B31" s="26"/>
      <c r="C31" s="27"/>
      <c r="D31" s="26"/>
      <c r="E31" s="26"/>
      <c r="F31" s="4"/>
      <c r="G31" s="4"/>
    </row>
    <row r="32" spans="1:7" ht="14.1" customHeight="1">
      <c r="A32" s="3" t="s">
        <v>40</v>
      </c>
      <c r="B32" s="14" t="s">
        <v>41</v>
      </c>
      <c r="C32" s="15">
        <v>780000000</v>
      </c>
      <c r="D32" s="16">
        <f>709000000+6507768</f>
        <v>715507768</v>
      </c>
      <c r="E32" s="16">
        <f>690000000+9036253</f>
        <v>699036253</v>
      </c>
      <c r="F32" s="4"/>
      <c r="G32" s="4"/>
    </row>
    <row r="33" spans="1:7" ht="14.1" customHeight="1">
      <c r="A33" s="3" t="s">
        <v>42</v>
      </c>
      <c r="B33" s="14" t="s">
        <v>43</v>
      </c>
      <c r="C33" s="15">
        <v>154000000</v>
      </c>
      <c r="D33" s="16">
        <v>223000000</v>
      </c>
      <c r="E33" s="16">
        <v>319000000</v>
      </c>
      <c r="F33" s="4"/>
      <c r="G33" s="4"/>
    </row>
    <row r="34" spans="1:7" ht="14.1" customHeight="1">
      <c r="A34" s="3" t="s">
        <v>44</v>
      </c>
      <c r="B34" s="14" t="s">
        <v>45</v>
      </c>
      <c r="C34" s="15">
        <v>1894000000</v>
      </c>
      <c r="D34" s="16">
        <v>1785000000</v>
      </c>
      <c r="E34" s="16">
        <v>5592000000</v>
      </c>
      <c r="F34" s="4"/>
      <c r="G34" s="4"/>
    </row>
    <row r="35" spans="1:7" ht="14.1" customHeight="1">
      <c r="A35" s="3" t="s">
        <v>46</v>
      </c>
      <c r="B35" s="14" t="s">
        <v>47</v>
      </c>
      <c r="C35" s="15">
        <v>48000000</v>
      </c>
      <c r="D35" s="16">
        <v>53000000</v>
      </c>
      <c r="E35" s="16">
        <v>34000000</v>
      </c>
      <c r="F35" s="4"/>
      <c r="G35" s="4"/>
    </row>
    <row r="36" spans="1:7" ht="14.1" customHeight="1">
      <c r="A36" s="17" t="s">
        <v>20</v>
      </c>
      <c r="B36" s="18" t="s">
        <v>21</v>
      </c>
      <c r="C36" s="19">
        <v>2911000000</v>
      </c>
      <c r="D36" s="20">
        <v>1037000000</v>
      </c>
      <c r="E36" s="20">
        <v>721000000</v>
      </c>
      <c r="F36" s="4"/>
      <c r="G36" s="4"/>
    </row>
    <row r="37" spans="1:7" ht="14.1" customHeight="1">
      <c r="A37" s="21" t="s">
        <v>48</v>
      </c>
      <c r="B37" s="22"/>
      <c r="C37" s="23">
        <v>5787000000</v>
      </c>
      <c r="D37" s="24">
        <f>SUM(D32:D36)</f>
        <v>3813507768</v>
      </c>
      <c r="E37" s="24">
        <f>SUM(E32:E36)</f>
        <v>7365036253</v>
      </c>
      <c r="F37" s="4"/>
      <c r="G37" s="4"/>
    </row>
    <row r="38" spans="1:7" ht="14.1" customHeight="1">
      <c r="A38" s="25" t="s">
        <v>49</v>
      </c>
      <c r="B38" s="26"/>
      <c r="C38" s="27"/>
      <c r="D38" s="26"/>
      <c r="E38" s="26"/>
      <c r="F38" s="4"/>
      <c r="G38" s="4"/>
    </row>
    <row r="39" spans="1:7" ht="14.1" customHeight="1">
      <c r="A39" s="3" t="s">
        <v>42</v>
      </c>
      <c r="B39" s="14" t="s">
        <v>43</v>
      </c>
      <c r="C39" s="15">
        <v>51000000</v>
      </c>
      <c r="D39" s="16">
        <v>15000000</v>
      </c>
      <c r="E39" s="16">
        <v>141000000</v>
      </c>
      <c r="F39" s="4"/>
      <c r="G39" s="4"/>
    </row>
    <row r="40" spans="1:7" ht="14.1" customHeight="1">
      <c r="A40" s="3" t="s">
        <v>44</v>
      </c>
      <c r="B40" s="14" t="s">
        <v>45</v>
      </c>
      <c r="C40" s="15">
        <v>59000000</v>
      </c>
      <c r="D40" s="16">
        <v>9000000</v>
      </c>
      <c r="E40" s="16">
        <v>103000000</v>
      </c>
      <c r="F40" s="4"/>
      <c r="G40" s="4"/>
    </row>
    <row r="41" spans="1:7" ht="14.1" customHeight="1">
      <c r="A41" s="3" t="s">
        <v>50</v>
      </c>
      <c r="B41" s="14" t="s">
        <v>14</v>
      </c>
      <c r="C41" s="15">
        <v>10270000000</v>
      </c>
      <c r="D41" s="16">
        <f>11999000000+288719035-1000000</f>
        <v>12286719035</v>
      </c>
      <c r="E41" s="16">
        <f>7573000000+254787083-1000000</f>
        <v>7826787083</v>
      </c>
      <c r="F41" s="4"/>
      <c r="G41" s="4"/>
    </row>
    <row r="42" spans="1:7" ht="14.1" customHeight="1">
      <c r="A42" s="3" t="s">
        <v>51</v>
      </c>
      <c r="B42" s="14" t="s">
        <v>52</v>
      </c>
      <c r="C42" s="15">
        <v>1444000000</v>
      </c>
      <c r="D42" s="16">
        <v>1165000000</v>
      </c>
      <c r="E42" s="16">
        <v>985000000</v>
      </c>
      <c r="F42" s="4"/>
      <c r="G42" s="4"/>
    </row>
    <row r="43" spans="1:7" ht="14.1" customHeight="1">
      <c r="A43" s="17" t="s">
        <v>20</v>
      </c>
      <c r="B43" s="18" t="s">
        <v>21</v>
      </c>
      <c r="C43" s="19">
        <v>5373000000</v>
      </c>
      <c r="D43" s="20">
        <v>2024000000</v>
      </c>
      <c r="E43" s="20">
        <v>1167000000</v>
      </c>
      <c r="F43" s="4"/>
      <c r="G43" s="4"/>
    </row>
    <row r="44" spans="1:7" ht="14.1" customHeight="1">
      <c r="A44" s="21" t="s">
        <v>53</v>
      </c>
      <c r="B44" s="22"/>
      <c r="C44" s="23">
        <v>17197000000</v>
      </c>
      <c r="D44" s="24">
        <f>SUM(D39:D43)</f>
        <v>15499719035</v>
      </c>
      <c r="E44" s="24">
        <f>SUM(E39:E43)</f>
        <v>10222787083</v>
      </c>
      <c r="F44" s="4"/>
      <c r="G44" s="4"/>
    </row>
    <row r="45" spans="1:7" ht="14.1" customHeight="1">
      <c r="A45" s="31" t="s">
        <v>54</v>
      </c>
      <c r="B45" s="8"/>
      <c r="C45" s="32">
        <v>49834000000</v>
      </c>
      <c r="D45" s="33">
        <f>D44+D37+D30+1000000</f>
        <v>36678432000</v>
      </c>
      <c r="E45" s="33">
        <f>E44+E37+E30</f>
        <v>37708595366</v>
      </c>
      <c r="F45" s="4"/>
      <c r="G45" s="34"/>
    </row>
    <row r="46" spans="1:7" ht="15" customHeight="1">
      <c r="A46" s="35"/>
      <c r="B46" s="10"/>
      <c r="C46" s="36"/>
      <c r="D46" s="10"/>
      <c r="E46" s="37"/>
    </row>
    <row r="47" spans="1:7" ht="15" customHeight="1"/>
    <row r="48" spans="1:7" ht="15" customHeight="1"/>
  </sheetData>
  <mergeCells count="2">
    <mergeCell ref="A1:D1"/>
    <mergeCell ref="C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Juaque Swanepoel</dc:creator>
  <cp:lastModifiedBy>Jordache  Sherwin Pillay</cp:lastModifiedBy>
  <dcterms:created xsi:type="dcterms:W3CDTF">2025-10-23T14:39:19Z</dcterms:created>
  <dcterms:modified xsi:type="dcterms:W3CDTF">2025-10-24T08:15:19Z</dcterms:modified>
</cp:coreProperties>
</file>