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9 - Integrated Report\Integrated Annual Report Suite 2025\Primaries excel\"/>
    </mc:Choice>
  </mc:AlternateContent>
  <xr:revisionPtr revIDLastSave="0" documentId="13_ncr:1_{6C33C474-21D7-4098-A6FF-20F35F25030C}" xr6:coauthVersionLast="47" xr6:coauthVersionMax="47" xr10:uidLastSave="{00000000-0000-0000-0000-000000000000}"/>
  <bookViews>
    <workbookView xWindow="-108" yWindow="-108" windowWidth="23256" windowHeight="12576" xr2:uid="{1BF31D40-5093-49BE-8596-A6D4771CB119}"/>
  </bookViews>
  <sheets>
    <sheet name="Company income statement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9" i="2"/>
  <c r="D10" i="2"/>
  <c r="D7" i="2"/>
  <c r="D12" i="2"/>
  <c r="D13" i="2"/>
  <c r="D14" i="2"/>
  <c r="D17" i="2"/>
  <c r="D21" i="2"/>
  <c r="D22" i="2"/>
  <c r="D23" i="2"/>
  <c r="D24" i="2"/>
</calcChain>
</file>

<file path=xl/sharedStrings.xml><?xml version="1.0" encoding="utf-8"?>
<sst xmlns="http://schemas.openxmlformats.org/spreadsheetml/2006/main" count="33" uniqueCount="33">
  <si>
    <t>Company income statement</t>
  </si>
  <si>
    <t>For the year ended 30 June 2025</t>
  </si>
  <si>
    <t>SA Rand</t>
  </si>
  <si>
    <t>Figures in million</t>
  </si>
  <si>
    <t>Notes</t>
  </si>
  <si>
    <r>
      <rPr>
        <sz val="8"/>
        <color rgb="FF3C3C3B"/>
        <rFont val="Frutiger LT 45 Light"/>
      </rPr>
      <t xml:space="preserve">2024
</t>
    </r>
    <r>
      <rPr>
        <sz val="8"/>
        <color rgb="FF3C3C3B"/>
        <rFont val="Frutiger LT 45 Light"/>
      </rPr>
      <t>Restated</t>
    </r>
    <r>
      <rPr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</si>
  <si>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Revenue</t>
    </r>
  </si>
  <si>
    <t>2</t>
  </si>
  <si>
    <r>
      <rPr>
        <sz val="8"/>
        <color rgb="FF3C3C3B"/>
        <rFont val="Frutiger LT 45 Light"/>
      </rPr>
      <t>Cost of sales</t>
    </r>
    <r>
      <rPr>
        <vertAlign val="superscript"/>
        <sz val="8"/>
        <color rgb="FF3C3C3B"/>
        <rFont val="Frutiger LT 45 Light"/>
      </rPr>
      <t>1</t>
    </r>
  </si>
  <si>
    <t>3</t>
  </si>
  <si>
    <t>Production costs</t>
  </si>
  <si>
    <r>
      <rPr>
        <sz val="8"/>
        <color rgb="FF3C3C3B"/>
        <rFont val="Frutiger LT 45 Light"/>
      </rPr>
      <t>Amortisation and depreciation</t>
    </r>
    <r>
      <rPr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</si>
  <si>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Other items</t>
    </r>
    <r>
      <rPr>
        <vertAlign val="superscript"/>
        <sz val="8"/>
        <color rgb="FF3C3C3B"/>
        <rFont val="Frutiger LT 45 Light"/>
      </rPr>
      <t>1</t>
    </r>
  </si>
  <si>
    <t>Gross profit</t>
  </si>
  <si>
    <r>
      <rPr>
        <sz val="8"/>
        <color rgb="FF3C3C3B"/>
        <rFont val="Frutiger LT 45 Light"/>
      </rPr>
      <t>Corporate, administration and other expenditure</t>
    </r>
    <r>
      <rPr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</si>
  <si>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Exploration expenditure</t>
    </r>
    <r>
      <rPr>
        <vertAlign val="superscript"/>
        <sz val="8"/>
        <color rgb="FF3C3C3B"/>
        <rFont val="Frutiger LT 45 Light"/>
      </rPr>
      <t>1</t>
    </r>
  </si>
  <si>
    <t>Losses on derivatives</t>
  </si>
  <si>
    <t>12</t>
  </si>
  <si>
    <t>Foreign exchange translation gain/(loss)</t>
  </si>
  <si>
    <t>4</t>
  </si>
  <si>
    <r>
      <rPr>
        <sz val="8"/>
        <color rgb="FF3C3C3B"/>
        <rFont val="Frutiger LT 45 Light"/>
      </rPr>
      <t>Other income/(expenses)</t>
    </r>
    <r>
      <rPr>
        <vertAlign val="superscript"/>
        <sz val="8"/>
        <color rgb="FF3C3C3B"/>
        <rFont val="Frutiger LT 45 Light"/>
      </rPr>
      <t>1</t>
    </r>
  </si>
  <si>
    <t>5</t>
  </si>
  <si>
    <r>
      <rPr>
        <sz val="8"/>
        <color rgb="FF3C3C3B"/>
        <rFont val="Frutiger LT 45 Light"/>
      </rPr>
      <t>Impairment of investments in subsidiaries</t>
    </r>
  </si>
  <si>
    <t>14</t>
  </si>
  <si>
    <t>Acquisition-related costs</t>
  </si>
  <si>
    <t>Investment income</t>
  </si>
  <si>
    <t>6</t>
  </si>
  <si>
    <r>
      <rPr>
        <sz val="8"/>
        <color rgb="FF3C3C3B"/>
        <rFont val="Frutiger LT 45 Light"/>
      </rPr>
      <t>Finance costs</t>
    </r>
    <r>
      <rPr>
        <vertAlign val="superscript"/>
        <sz val="8"/>
        <color rgb="FF3C3C3B"/>
        <rFont val="Frutiger LT 45 Light"/>
      </rPr>
      <t>1</t>
    </r>
  </si>
  <si>
    <t>7</t>
  </si>
  <si>
    <r>
      <rPr>
        <b/>
        <sz val="8"/>
        <color rgb="FF3C3C3B"/>
        <rFont val="Frutiger LT 45 Light"/>
      </rPr>
      <t>Profit/(loss) before taxation</t>
    </r>
    <r>
      <rPr>
        <b/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</si>
  <si>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Taxation</t>
    </r>
    <r>
      <rPr>
        <vertAlign val="superscript"/>
        <sz val="8"/>
        <color rgb="FF3C3C3B"/>
        <rFont val="Frutiger LT 45 Light"/>
      </rPr>
      <t>1</t>
    </r>
  </si>
  <si>
    <t>8</t>
  </si>
  <si>
    <r>
      <rPr>
        <b/>
        <sz val="8"/>
        <color rgb="FF3C3C3B"/>
        <rFont val="Frutiger LT 45 Light"/>
      </rPr>
      <t>Profit/(loss) for the year</t>
    </r>
    <r>
      <rPr>
        <b/>
        <vertAlign val="superscript"/>
        <sz val="8"/>
        <color rgb="FF3C3C3B"/>
        <rFont val="Frutiger LT 45 Light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</si>
</sst>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;&quot;-&quot;#0;#0;_(@_)"/>
    <numFmt numFmtId="165" formatCode="#0;\(#0\);&quot;—&quot;;_(@_)"/>
    <numFmt numFmtId="166" formatCode="* #,##0,,;* \(#,##0,,\);* &quot;—&quot;;_(@_)"/>
  </numFmts>
  <fonts count="12">
    <font>
      <sz val="10"/>
      <color theme="1"/>
      <name val="Arial"/>
      <family val="2"/>
    </font>
    <font>
      <b/>
      <sz val="15"/>
      <color rgb="FF636362"/>
      <name val="Frutiger LT 45 Light"/>
    </font>
    <font>
      <sz val="10"/>
      <name val="Arial"/>
    </font>
    <font>
      <i/>
      <sz val="9"/>
      <color rgb="FFD0A266"/>
      <name val="Frutiger LT 45 Light"/>
    </font>
    <font>
      <sz val="8.5"/>
      <color rgb="FF3C3C3B"/>
      <name val="Frutiger LT 45 Light"/>
    </font>
    <font>
      <b/>
      <sz val="8.5"/>
      <color rgb="FF3C3C3B"/>
      <name val="Frutiger LT 45 Light"/>
    </font>
    <font>
      <i/>
      <sz val="8.5"/>
      <color rgb="FF3C3C3B"/>
      <name val="Frutiger LT 45 Light"/>
    </font>
    <font>
      <sz val="8"/>
      <color rgb="FF3C3C3B"/>
      <name val="Frutiger LT 45 Light"/>
    </font>
    <font>
      <vertAlign val="superscript"/>
      <sz val="8"/>
      <color rgb="FF3C3C3B"/>
      <name val="Frutiger LT 45 Light"/>
    </font>
    <font>
      <b/>
      <sz val="8"/>
      <color rgb="FF3C3C3B"/>
      <name val="Frutiger LT 45 Light"/>
    </font>
    <font>
      <b/>
      <vertAlign val="superscript"/>
      <sz val="8"/>
      <color rgb="FF3C3C3B"/>
      <name val="Frutiger LT 45 Light"/>
    </font>
    <font>
      <sz val="8"/>
      <color rgb="FFFF009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6ECE0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D1C24"/>
      </bottom>
      <diagonal/>
    </border>
    <border>
      <left/>
      <right/>
      <top style="thin">
        <color rgb="FF000000"/>
      </top>
      <bottom style="thin">
        <color rgb="FFED1C24"/>
      </bottom>
      <diagonal/>
    </border>
    <border>
      <left/>
      <right/>
      <top style="thin">
        <color rgb="FFED1C2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 applyBorder="0">
      <alignment horizontal="left" wrapText="1"/>
    </xf>
    <xf numFmtId="0" fontId="2" fillId="0" borderId="0"/>
    <xf numFmtId="0" fontId="3" fillId="0" borderId="0" applyBorder="0">
      <alignment horizontal="left" wrapText="1"/>
    </xf>
  </cellStyleXfs>
  <cellXfs count="45">
    <xf numFmtId="0" fontId="0" fillId="0" borderId="0" xfId="0"/>
    <xf numFmtId="0" fontId="2" fillId="0" borderId="0" xfId="2"/>
    <xf numFmtId="0" fontId="3" fillId="0" borderId="0" xfId="3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6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right" wrapText="1"/>
    </xf>
    <xf numFmtId="164" fontId="5" fillId="2" borderId="3" xfId="2" applyNumberFormat="1" applyFont="1" applyFill="1" applyBorder="1" applyAlignment="1">
      <alignment horizontal="right" vertical="top" wrapText="1"/>
    </xf>
    <xf numFmtId="0" fontId="4" fillId="0" borderId="3" xfId="2" applyFont="1" applyBorder="1" applyAlignment="1">
      <alignment horizontal="right" vertical="top" wrapText="1"/>
    </xf>
    <xf numFmtId="0" fontId="4" fillId="0" borderId="0" xfId="2" applyFont="1" applyAlignment="1">
      <alignment horizontal="right" vertical="top" wrapText="1"/>
    </xf>
    <xf numFmtId="0" fontId="4" fillId="0" borderId="4" xfId="2" applyFont="1" applyBorder="1" applyAlignment="1">
      <alignment horizontal="left" wrapText="1"/>
    </xf>
    <xf numFmtId="165" fontId="4" fillId="0" borderId="4" xfId="2" applyNumberFormat="1" applyFont="1" applyBorder="1" applyAlignment="1">
      <alignment horizontal="right" wrapText="1"/>
    </xf>
    <xf numFmtId="166" fontId="5" fillId="3" borderId="4" xfId="2" applyNumberFormat="1" applyFont="1" applyFill="1" applyBorder="1" applyAlignment="1">
      <alignment wrapText="1"/>
    </xf>
    <xf numFmtId="166" fontId="4" fillId="0" borderId="4" xfId="2" applyNumberFormat="1" applyFont="1" applyBorder="1" applyAlignment="1">
      <alignment wrapText="1"/>
    </xf>
    <xf numFmtId="165" fontId="4" fillId="0" borderId="0" xfId="2" applyNumberFormat="1" applyFont="1" applyAlignment="1">
      <alignment horizontal="right" wrapText="1"/>
    </xf>
    <xf numFmtId="166" fontId="5" fillId="3" borderId="1" xfId="2" applyNumberFormat="1" applyFont="1" applyFill="1" applyBorder="1" applyAlignment="1">
      <alignment wrapText="1"/>
    </xf>
    <xf numFmtId="166" fontId="4" fillId="0" borderId="1" xfId="2" applyNumberFormat="1" applyFont="1" applyBorder="1" applyAlignment="1">
      <alignment wrapText="1"/>
    </xf>
    <xf numFmtId="0" fontId="4" fillId="0" borderId="5" xfId="2" applyFont="1" applyBorder="1" applyAlignment="1">
      <alignment horizontal="right" wrapText="1"/>
    </xf>
    <xf numFmtId="166" fontId="5" fillId="3" borderId="6" xfId="2" applyNumberFormat="1" applyFont="1" applyFill="1" applyBorder="1" applyAlignment="1">
      <alignment wrapText="1"/>
    </xf>
    <xf numFmtId="166" fontId="4" fillId="0" borderId="7" xfId="2" applyNumberFormat="1" applyFont="1" applyBorder="1" applyAlignment="1">
      <alignment wrapText="1"/>
    </xf>
    <xf numFmtId="0" fontId="4" fillId="0" borderId="8" xfId="2" applyFont="1" applyBorder="1" applyAlignment="1">
      <alignment horizontal="right" wrapText="1"/>
    </xf>
    <xf numFmtId="166" fontId="5" fillId="3" borderId="8" xfId="2" applyNumberFormat="1" applyFont="1" applyFill="1" applyBorder="1" applyAlignment="1">
      <alignment wrapText="1"/>
    </xf>
    <xf numFmtId="166" fontId="4" fillId="0" borderId="5" xfId="2" applyNumberFormat="1" applyFont="1" applyBorder="1" applyAlignment="1">
      <alignment wrapText="1"/>
    </xf>
    <xf numFmtId="166" fontId="5" fillId="3" borderId="9" xfId="2" applyNumberFormat="1" applyFont="1" applyFill="1" applyBorder="1" applyAlignment="1">
      <alignment wrapText="1"/>
    </xf>
    <xf numFmtId="166" fontId="4" fillId="0" borderId="10" xfId="2" applyNumberFormat="1" applyFont="1" applyBorder="1" applyAlignment="1">
      <alignment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0" fontId="5" fillId="3" borderId="11" xfId="2" applyFont="1" applyFill="1" applyBorder="1" applyAlignment="1">
      <alignment horizontal="right" wrapText="1"/>
    </xf>
    <xf numFmtId="0" fontId="4" fillId="0" borderId="11" xfId="2" applyFont="1" applyBorder="1" applyAlignment="1">
      <alignment horizontal="right" wrapText="1"/>
    </xf>
    <xf numFmtId="0" fontId="5" fillId="0" borderId="12" xfId="2" applyFont="1" applyBorder="1" applyAlignment="1">
      <alignment horizontal="left" wrapText="1"/>
    </xf>
    <xf numFmtId="0" fontId="4" fillId="0" borderId="12" xfId="2" applyFont="1" applyBorder="1" applyAlignment="1">
      <alignment horizontal="right" wrapText="1"/>
    </xf>
    <xf numFmtId="166" fontId="5" fillId="3" borderId="12" xfId="2" applyNumberFormat="1" applyFont="1" applyFill="1" applyBorder="1" applyAlignment="1">
      <alignment wrapText="1"/>
    </xf>
    <xf numFmtId="166" fontId="4" fillId="0" borderId="12" xfId="2" applyNumberFormat="1" applyFont="1" applyBorder="1" applyAlignment="1">
      <alignment wrapText="1"/>
    </xf>
    <xf numFmtId="166" fontId="5" fillId="3" borderId="0" xfId="2" applyNumberFormat="1" applyFont="1" applyFill="1" applyAlignment="1">
      <alignment wrapText="1"/>
    </xf>
    <xf numFmtId="166" fontId="4" fillId="0" borderId="0" xfId="2" applyNumberFormat="1" applyFont="1" applyAlignment="1">
      <alignment wrapText="1"/>
    </xf>
    <xf numFmtId="165" fontId="4" fillId="0" borderId="1" xfId="2" applyNumberFormat="1" applyFont="1" applyBorder="1" applyAlignment="1">
      <alignment horizontal="right" wrapText="1"/>
    </xf>
    <xf numFmtId="0" fontId="5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right" wrapText="1"/>
    </xf>
    <xf numFmtId="166" fontId="5" fillId="3" borderId="3" xfId="2" applyNumberFormat="1" applyFont="1" applyFill="1" applyBorder="1" applyAlignment="1">
      <alignment wrapText="1"/>
    </xf>
    <xf numFmtId="166" fontId="4" fillId="0" borderId="3" xfId="2" applyNumberFormat="1" applyFont="1" applyBorder="1" applyAlignment="1">
      <alignment wrapText="1"/>
    </xf>
    <xf numFmtId="0" fontId="11" fillId="0" borderId="4" xfId="2" applyFont="1" applyBorder="1" applyAlignment="1">
      <alignment horizontal="left" wrapText="1"/>
    </xf>
    <xf numFmtId="0" fontId="1" fillId="0" borderId="0" xfId="1">
      <alignment horizontal="left" wrapText="1"/>
    </xf>
    <xf numFmtId="0" fontId="2" fillId="0" borderId="0" xfId="2"/>
    <xf numFmtId="0" fontId="5" fillId="0" borderId="1" xfId="2" applyFont="1" applyBorder="1" applyAlignment="1">
      <alignment horizontal="center" wrapText="1"/>
    </xf>
  </cellXfs>
  <cellStyles count="4">
    <cellStyle name="For the year ended/DESCRIPTION TEXT" xfId="3" xr:uid="{57C6CD18-CF14-462D-B8D0-114B04FAAFBD}"/>
    <cellStyle name="Normal" xfId="0" builtinId="0"/>
    <cellStyle name="Normal 2" xfId="2" xr:uid="{FC49E9F3-82EA-43A6-8BF7-E73528BA0E44}"/>
    <cellStyle name="Page Header" xfId="1" xr:uid="{E78CB461-1431-458D-8A4E-37C275219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14B5-293D-4F3D-9168-ED2BE59F275A}">
  <sheetPr codeName="Sheet6"/>
  <dimension ref="A1:F43"/>
  <sheetViews>
    <sheetView tabSelected="1" showRuler="0" workbookViewId="0">
      <selection sqref="A1:D1"/>
    </sheetView>
  </sheetViews>
  <sheetFormatPr defaultColWidth="13.6640625" defaultRowHeight="13.2"/>
  <cols>
    <col min="1" max="1" width="69.88671875" style="1" customWidth="1"/>
    <col min="2" max="2" width="6.33203125" style="1" customWidth="1"/>
    <col min="3" max="6" width="12.33203125" style="1" customWidth="1"/>
    <col min="7" max="16384" width="13.6640625" style="1"/>
  </cols>
  <sheetData>
    <row r="1" spans="1:6" ht="22.5" customHeight="1">
      <c r="A1" s="42" t="s">
        <v>0</v>
      </c>
      <c r="B1" s="43"/>
      <c r="C1" s="43"/>
      <c r="D1" s="43"/>
    </row>
    <row r="2" spans="1:6" ht="15.75" customHeight="1">
      <c r="A2" s="2" t="s">
        <v>1</v>
      </c>
    </row>
    <row r="3" spans="1:6" ht="15" customHeight="1"/>
    <row r="4" spans="1:6" ht="14.1" customHeight="1">
      <c r="A4" s="3"/>
      <c r="B4" s="4"/>
      <c r="C4" s="44" t="s">
        <v>2</v>
      </c>
      <c r="D4" s="44"/>
      <c r="E4" s="5"/>
      <c r="F4" s="5"/>
    </row>
    <row r="5" spans="1:6" ht="24.15" customHeight="1">
      <c r="A5" s="6" t="s">
        <v>3</v>
      </c>
      <c r="B5" s="7" t="s">
        <v>4</v>
      </c>
      <c r="C5" s="8">
        <v>2025</v>
      </c>
      <c r="D5" s="9" t="s">
        <v>5</v>
      </c>
      <c r="E5" s="10"/>
      <c r="F5" s="10"/>
    </row>
    <row r="6" spans="1:6" ht="14.1" customHeight="1">
      <c r="A6" s="11" t="s">
        <v>6</v>
      </c>
      <c r="B6" s="12" t="s">
        <v>7</v>
      </c>
      <c r="C6" s="13">
        <v>4239000000</v>
      </c>
      <c r="D6" s="14">
        <f>3683000000+472613</f>
        <v>3683472613</v>
      </c>
      <c r="E6" s="4"/>
      <c r="F6" s="4"/>
    </row>
    <row r="7" spans="1:6" ht="14.1" customHeight="1">
      <c r="A7" s="3" t="s">
        <v>8</v>
      </c>
      <c r="B7" s="15" t="s">
        <v>9</v>
      </c>
      <c r="C7" s="16">
        <v>-3168000000</v>
      </c>
      <c r="D7" s="17">
        <f>SUM(D8:D10)</f>
        <v>-2972106424</v>
      </c>
      <c r="E7" s="4"/>
      <c r="F7" s="4"/>
    </row>
    <row r="8" spans="1:6" ht="14.1" customHeight="1">
      <c r="A8" s="3" t="s">
        <v>10</v>
      </c>
      <c r="B8" s="18"/>
      <c r="C8" s="19">
        <v>-2882000000</v>
      </c>
      <c r="D8" s="20">
        <v>-2709000000</v>
      </c>
      <c r="E8" s="21"/>
      <c r="F8" s="4"/>
    </row>
    <row r="9" spans="1:6" ht="14.1" customHeight="1">
      <c r="A9" s="3" t="s">
        <v>11</v>
      </c>
      <c r="B9" s="18"/>
      <c r="C9" s="22">
        <v>-180000000</v>
      </c>
      <c r="D9" s="23">
        <f>-182000000-275111-4986018+82635</f>
        <v>-187178494</v>
      </c>
      <c r="E9" s="21"/>
      <c r="F9" s="4"/>
    </row>
    <row r="10" spans="1:6" ht="14.1" customHeight="1">
      <c r="A10" s="3" t="s">
        <v>12</v>
      </c>
      <c r="B10" s="18"/>
      <c r="C10" s="24">
        <v>-106000000</v>
      </c>
      <c r="D10" s="25">
        <f>-71000000-1130610-310920-2667848-818552</f>
        <v>-75927930</v>
      </c>
      <c r="E10" s="21"/>
      <c r="F10" s="4"/>
    </row>
    <row r="11" spans="1:6" ht="3.45" customHeight="1">
      <c r="A11" s="26"/>
      <c r="B11" s="27"/>
      <c r="C11" s="28"/>
      <c r="D11" s="29"/>
      <c r="E11" s="4"/>
      <c r="F11" s="4"/>
    </row>
    <row r="12" spans="1:6" ht="14.1" customHeight="1">
      <c r="A12" s="30" t="s">
        <v>13</v>
      </c>
      <c r="B12" s="31"/>
      <c r="C12" s="32">
        <v>1071000000</v>
      </c>
      <c r="D12" s="33">
        <f>D6+D7</f>
        <v>711366189</v>
      </c>
      <c r="E12" s="4"/>
      <c r="F12" s="4"/>
    </row>
    <row r="13" spans="1:6" ht="14.1" customHeight="1">
      <c r="A13" s="3" t="s">
        <v>14</v>
      </c>
      <c r="B13" s="4"/>
      <c r="C13" s="34">
        <v>-38000000</v>
      </c>
      <c r="D13" s="35">
        <f>-27000000-17754535</f>
        <v>-44754535</v>
      </c>
      <c r="E13" s="4"/>
      <c r="F13" s="4"/>
    </row>
    <row r="14" spans="1:6" ht="14.1" customHeight="1">
      <c r="A14" s="3" t="s">
        <v>15</v>
      </c>
      <c r="B14" s="4"/>
      <c r="C14" s="34">
        <v>-36000000</v>
      </c>
      <c r="D14" s="35">
        <f>-23000000-2159234</f>
        <v>-25159234</v>
      </c>
      <c r="E14" s="4"/>
      <c r="F14" s="4"/>
    </row>
    <row r="15" spans="1:6" ht="14.1" customHeight="1">
      <c r="A15" s="3" t="s">
        <v>16</v>
      </c>
      <c r="B15" s="15" t="s">
        <v>17</v>
      </c>
      <c r="C15" s="34">
        <v>-477000000</v>
      </c>
      <c r="D15" s="35">
        <v>-30000000</v>
      </c>
      <c r="E15" s="4"/>
      <c r="F15" s="4"/>
    </row>
    <row r="16" spans="1:6" ht="14.1" customHeight="1">
      <c r="A16" s="3" t="s">
        <v>18</v>
      </c>
      <c r="B16" s="15" t="s">
        <v>19</v>
      </c>
      <c r="C16" s="34">
        <v>-5000000</v>
      </c>
      <c r="D16" s="35">
        <v>121000000</v>
      </c>
      <c r="E16" s="4"/>
      <c r="F16" s="4"/>
    </row>
    <row r="17" spans="1:6" ht="14.1" customHeight="1">
      <c r="A17" s="3" t="s">
        <v>20</v>
      </c>
      <c r="B17" s="15" t="s">
        <v>21</v>
      </c>
      <c r="C17" s="34">
        <v>185000000</v>
      </c>
      <c r="D17" s="35">
        <f>156000000-2191363</f>
        <v>153808637</v>
      </c>
      <c r="E17" s="4"/>
      <c r="F17" s="4"/>
    </row>
    <row r="18" spans="1:6" ht="14.1" customHeight="1">
      <c r="A18" s="3" t="s">
        <v>22</v>
      </c>
      <c r="B18" s="15" t="s">
        <v>23</v>
      </c>
      <c r="C18" s="34">
        <v>-841000000</v>
      </c>
      <c r="D18" s="35">
        <v>-2530000000</v>
      </c>
      <c r="E18" s="4"/>
      <c r="F18" s="4"/>
    </row>
    <row r="19" spans="1:6" ht="14.1" customHeight="1">
      <c r="A19" s="3" t="s">
        <v>24</v>
      </c>
      <c r="B19" s="4"/>
      <c r="C19" s="34">
        <v>-40000000</v>
      </c>
      <c r="D19" s="35">
        <v>0</v>
      </c>
      <c r="E19" s="4"/>
      <c r="F19" s="4"/>
    </row>
    <row r="20" spans="1:6" ht="14.1" customHeight="1">
      <c r="A20" s="3" t="s">
        <v>25</v>
      </c>
      <c r="B20" s="15" t="s">
        <v>26</v>
      </c>
      <c r="C20" s="34">
        <v>11744000000</v>
      </c>
      <c r="D20" s="35">
        <v>560000000</v>
      </c>
      <c r="E20" s="4"/>
      <c r="F20" s="4"/>
    </row>
    <row r="21" spans="1:6" ht="14.1" customHeight="1">
      <c r="A21" s="26" t="s">
        <v>27</v>
      </c>
      <c r="B21" s="36" t="s">
        <v>28</v>
      </c>
      <c r="C21" s="16">
        <v>-351000000</v>
      </c>
      <c r="D21" s="17">
        <f>-524000000-739221</f>
        <v>-524739221</v>
      </c>
      <c r="E21" s="4"/>
      <c r="F21" s="4"/>
    </row>
    <row r="22" spans="1:6" ht="14.1" customHeight="1">
      <c r="A22" s="30" t="s">
        <v>29</v>
      </c>
      <c r="B22" s="31"/>
      <c r="C22" s="32">
        <v>11212000000</v>
      </c>
      <c r="D22" s="33">
        <f>SUM(D12:D21)</f>
        <v>-1608478164</v>
      </c>
      <c r="E22" s="4"/>
      <c r="F22" s="4"/>
    </row>
    <row r="23" spans="1:6" ht="14.1" customHeight="1">
      <c r="A23" s="26" t="s">
        <v>30</v>
      </c>
      <c r="B23" s="36" t="s">
        <v>31</v>
      </c>
      <c r="C23" s="16">
        <v>-403000000</v>
      </c>
      <c r="D23" s="17">
        <f>-291000000-7088667</f>
        <v>-298088667</v>
      </c>
      <c r="E23" s="4"/>
      <c r="F23" s="4"/>
    </row>
    <row r="24" spans="1:6" ht="14.1" customHeight="1">
      <c r="A24" s="37" t="s">
        <v>32</v>
      </c>
      <c r="B24" s="38"/>
      <c r="C24" s="39">
        <v>10809000000</v>
      </c>
      <c r="D24" s="40">
        <f>D22+D23</f>
        <v>-1906566831</v>
      </c>
      <c r="E24" s="4"/>
      <c r="F24" s="4"/>
    </row>
    <row r="25" spans="1:6" ht="15" customHeight="1">
      <c r="A25" s="41"/>
      <c r="B25" s="41"/>
      <c r="C25" s="41"/>
      <c r="D25" s="41"/>
    </row>
    <row r="26" spans="1:6" ht="15" customHeight="1"/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mergeCells count="2">
    <mergeCell ref="A1:D1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Juaque Swanepoel</dc:creator>
  <cp:lastModifiedBy>Jordache  Sherwin Pillay</cp:lastModifiedBy>
  <dcterms:created xsi:type="dcterms:W3CDTF">2025-10-23T14:39:18Z</dcterms:created>
  <dcterms:modified xsi:type="dcterms:W3CDTF">2025-10-24T08:12:35Z</dcterms:modified>
</cp:coreProperties>
</file>